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'Sheet1'!$E$1:$E$17</definedName>
  </definedNames>
  <calcPr fullCalcOnLoad="1"/>
</workbook>
</file>

<file path=xl/sharedStrings.xml><?xml version="1.0" encoding="utf-8"?>
<sst xmlns="http://schemas.openxmlformats.org/spreadsheetml/2006/main" count="43" uniqueCount="40">
  <si>
    <t>2019年4月份中心城区“牛皮癣”考评情况表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</si>
  <si>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</si>
  <si>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</si>
  <si>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</si>
  <si>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</si>
  <si>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</si>
  <si>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</si>
  <si>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</si>
  <si>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</si>
  <si>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</si>
  <si>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第一名</t>
  </si>
  <si>
    <t>泉港区</t>
  </si>
  <si>
    <t>后龙镇</t>
  </si>
  <si>
    <t>第二名</t>
  </si>
  <si>
    <t>山腰街道</t>
  </si>
  <si>
    <t>峰尾镇</t>
  </si>
  <si>
    <t>洛江区</t>
  </si>
  <si>
    <t>双阳街道</t>
  </si>
  <si>
    <t>第三名</t>
  </si>
  <si>
    <t>万安街道</t>
  </si>
  <si>
    <t>丰泽区</t>
  </si>
  <si>
    <t>华大街道</t>
  </si>
  <si>
    <t>第四名</t>
  </si>
  <si>
    <t>北峰街道</t>
  </si>
  <si>
    <t>清源街道</t>
  </si>
  <si>
    <t>泉秀街道</t>
  </si>
  <si>
    <t>丰泽街道</t>
  </si>
  <si>
    <t>东湖街道</t>
  </si>
  <si>
    <t>东海街道</t>
  </si>
  <si>
    <t>城东街道</t>
  </si>
  <si>
    <t>鲤城区</t>
  </si>
  <si>
    <t>常泰街道</t>
  </si>
  <si>
    <t>第五名</t>
  </si>
  <si>
    <t>海滨街道</t>
  </si>
  <si>
    <t>金龙街道</t>
  </si>
  <si>
    <t>临江街道</t>
  </si>
  <si>
    <t>浮桥街道</t>
  </si>
  <si>
    <t>鲤中街道</t>
  </si>
  <si>
    <t>江南街道</t>
  </si>
  <si>
    <t>开元街道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</si>
</sst>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5">
    <font>
      <sz val="12"/>
      <name val="宋体"/>
      <family val="0"/>
    </font>
    <font>
      <sz val="12"/>
      <name val="仿宋_GB2312"/>
      <family val="3"/>
    </font>
    <font>
      <b/>
      <sz val="19.5"/>
      <name val="仿宋_GB2312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8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H18" sqref="H18:H25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1"/>
      <c r="G2" s="11" t="s">
        <v>5</v>
      </c>
      <c r="H2" s="12" t="s">
        <v>6</v>
      </c>
      <c r="I2" s="12"/>
      <c r="M2" s="4"/>
      <c r="O2" s="4"/>
    </row>
    <row r="3" spans="1:9" ht="24.75" customHeight="1">
      <c r="A3" s="8"/>
      <c r="B3" s="8"/>
      <c r="C3" s="9"/>
      <c r="D3" s="10"/>
      <c r="E3" s="11" t="s">
        <v>7</v>
      </c>
      <c r="F3" s="11" t="s">
        <v>8</v>
      </c>
      <c r="G3" s="11"/>
      <c r="H3" s="11" t="s">
        <v>7</v>
      </c>
      <c r="I3" s="37" t="s">
        <v>8</v>
      </c>
    </row>
    <row r="4" spans="1:9" ht="24.75" customHeight="1">
      <c r="A4" s="13" t="s">
        <v>9</v>
      </c>
      <c r="B4" s="14"/>
      <c r="C4" s="15">
        <f>AVERAGE(99,99,100)</f>
        <v>99.33333333333333</v>
      </c>
      <c r="D4" s="15">
        <f>AVERAGE(100,98,97,96,97)</f>
        <v>97.6</v>
      </c>
      <c r="E4" s="16"/>
      <c r="F4" s="16"/>
      <c r="G4" s="17">
        <v>94.83</v>
      </c>
      <c r="H4" s="17">
        <f>SUM(0.4*C4+0.4*D4+0.2*G4)</f>
        <v>97.73933333333335</v>
      </c>
      <c r="I4" s="38" t="s">
        <v>10</v>
      </c>
    </row>
    <row r="5" spans="1:9" ht="24.75" customHeight="1">
      <c r="A5" s="18" t="s">
        <v>11</v>
      </c>
      <c r="B5" s="19" t="s">
        <v>12</v>
      </c>
      <c r="C5" s="15">
        <f>AVERAGE(99,100)</f>
        <v>99.5</v>
      </c>
      <c r="D5" s="15">
        <f>AVERAGE(98,99)</f>
        <v>98.5</v>
      </c>
      <c r="E5" s="17">
        <f>AVERAGE(C5:D5)</f>
        <v>99</v>
      </c>
      <c r="F5" s="20">
        <v>1</v>
      </c>
      <c r="G5" s="21">
        <v>96.36</v>
      </c>
      <c r="H5" s="21">
        <f>SUM(0.4*AVERAGE(C5:C7)+0.4*AVERAGE(D5:D7)+0.2*G5)</f>
        <v>97.47200000000001</v>
      </c>
      <c r="I5" s="39" t="s">
        <v>13</v>
      </c>
    </row>
    <row r="6" spans="1:14" ht="24.75" customHeight="1">
      <c r="A6" s="18"/>
      <c r="B6" s="19" t="s">
        <v>14</v>
      </c>
      <c r="C6" s="15">
        <f>AVERAGE(99,100)</f>
        <v>99.5</v>
      </c>
      <c r="D6" s="15">
        <f>AVERAGE(98,96)</f>
        <v>97</v>
      </c>
      <c r="E6" s="17">
        <f>AVERAGE(C6:D6)</f>
        <v>98.25</v>
      </c>
      <c r="F6" s="20">
        <v>4</v>
      </c>
      <c r="G6" s="21"/>
      <c r="H6" s="21"/>
      <c r="I6" s="39"/>
      <c r="L6" s="40"/>
      <c r="N6" s="40"/>
    </row>
    <row r="7" spans="1:9" ht="24.75" customHeight="1">
      <c r="A7" s="18"/>
      <c r="B7" s="19" t="s">
        <v>15</v>
      </c>
      <c r="C7" s="15">
        <f>AVERAGE(98,100)</f>
        <v>99</v>
      </c>
      <c r="D7" s="15">
        <f>AVERAGE(94,92)</f>
        <v>93</v>
      </c>
      <c r="E7" s="17">
        <f>AVERAGE(C7:D7)</f>
        <v>96</v>
      </c>
      <c r="F7" s="20">
        <v>17</v>
      </c>
      <c r="G7" s="21"/>
      <c r="H7" s="21"/>
      <c r="I7" s="39"/>
    </row>
    <row r="8" spans="1:9" ht="24.75" customHeight="1">
      <c r="A8" s="22" t="s">
        <v>16</v>
      </c>
      <c r="B8" s="23" t="s">
        <v>17</v>
      </c>
      <c r="C8" s="15">
        <f>AVERAGE(99,98)</f>
        <v>98.5</v>
      </c>
      <c r="D8" s="15">
        <f>AVERAGE(98,100,100)</f>
        <v>99.33333333333333</v>
      </c>
      <c r="E8" s="17">
        <f>AVERAGE(C8:D8)</f>
        <v>98.91666666666666</v>
      </c>
      <c r="F8" s="20">
        <v>2</v>
      </c>
      <c r="G8" s="24">
        <v>94.11</v>
      </c>
      <c r="H8" s="24">
        <f>SUM(0.4*AVERAGE(C8:C9)+0.4*AVERAGE(D8:D9)+0.2*G8)</f>
        <v>97.22200000000001</v>
      </c>
      <c r="I8" s="41" t="s">
        <v>18</v>
      </c>
    </row>
    <row r="9" spans="1:9" ht="24.75" customHeight="1">
      <c r="A9" s="25"/>
      <c r="B9" s="23" t="s">
        <v>19</v>
      </c>
      <c r="C9" s="15">
        <f>AVERAGE(98,97)</f>
        <v>97.5</v>
      </c>
      <c r="D9" s="15">
        <f>AVERAGE(96,97,97)</f>
        <v>96.66666666666667</v>
      </c>
      <c r="E9" s="17">
        <f>AVERAGE(C9:D9)</f>
        <v>97.08333333333334</v>
      </c>
      <c r="F9" s="20">
        <v>12</v>
      </c>
      <c r="G9" s="26"/>
      <c r="H9" s="26"/>
      <c r="I9" s="42"/>
    </row>
    <row r="10" spans="1:9" ht="24.75" customHeight="1">
      <c r="A10" s="27" t="s">
        <v>20</v>
      </c>
      <c r="B10" s="23" t="s">
        <v>21</v>
      </c>
      <c r="C10" s="15">
        <v>98</v>
      </c>
      <c r="D10" s="15">
        <f>AVERAGE(97,96,99,100)</f>
        <v>98</v>
      </c>
      <c r="E10" s="17">
        <f>AVERAGE(C10:D10)</f>
        <v>98</v>
      </c>
      <c r="F10" s="28">
        <v>5</v>
      </c>
      <c r="G10" s="29">
        <v>94.94</v>
      </c>
      <c r="H10" s="29">
        <f>SUM(0.4*AVERAGE(C10:C17)+0.4*AVERAGE(D10:D17)+0.2*G10)</f>
        <v>96.55764285714287</v>
      </c>
      <c r="I10" s="43" t="s">
        <v>22</v>
      </c>
    </row>
    <row r="11" spans="1:9" ht="24.75" customHeight="1">
      <c r="A11" s="30"/>
      <c r="B11" s="23" t="s">
        <v>23</v>
      </c>
      <c r="C11" s="15">
        <v>98</v>
      </c>
      <c r="D11" s="15">
        <f>AVERAGE(96,98,100)</f>
        <v>98</v>
      </c>
      <c r="E11" s="17">
        <f>AVERAGE(C11:D11)</f>
        <v>98</v>
      </c>
      <c r="F11" s="20">
        <v>5</v>
      </c>
      <c r="G11" s="31"/>
      <c r="H11" s="31"/>
      <c r="I11" s="39"/>
    </row>
    <row r="12" spans="1:9" ht="24.75" customHeight="1">
      <c r="A12" s="30"/>
      <c r="B12" s="23" t="s">
        <v>24</v>
      </c>
      <c r="C12" s="15">
        <v>100</v>
      </c>
      <c r="D12" s="15">
        <f>AVERAGE(96,94,98)</f>
        <v>96</v>
      </c>
      <c r="E12" s="17">
        <f>AVERAGE(C12:D12)</f>
        <v>98</v>
      </c>
      <c r="F12" s="28">
        <v>5</v>
      </c>
      <c r="G12" s="31"/>
      <c r="H12" s="31"/>
      <c r="I12" s="39"/>
    </row>
    <row r="13" spans="1:9" ht="24.75" customHeight="1">
      <c r="A13" s="30"/>
      <c r="B13" s="23" t="s">
        <v>25</v>
      </c>
      <c r="C13" s="15">
        <f>AVERAGE(99,99,100,100,100,94,95)</f>
        <v>98.14285714285714</v>
      </c>
      <c r="D13" s="15">
        <f>AVERAGE(100,94,94,98)</f>
        <v>96.5</v>
      </c>
      <c r="E13" s="17">
        <f>AVERAGE(C13:D13)</f>
        <v>97.32142857142857</v>
      </c>
      <c r="F13" s="28">
        <v>10</v>
      </c>
      <c r="G13" s="31"/>
      <c r="H13" s="31"/>
      <c r="I13" s="39"/>
    </row>
    <row r="14" spans="1:9" ht="24.75" customHeight="1">
      <c r="A14" s="30"/>
      <c r="B14" s="23" t="s">
        <v>26</v>
      </c>
      <c r="C14" s="15">
        <f>AVERAGE(93,100,98,99,99,97,99)</f>
        <v>97.85714285714286</v>
      </c>
      <c r="D14" s="15">
        <f>AVERAGE(92,95,100,97)</f>
        <v>96</v>
      </c>
      <c r="E14" s="17">
        <f>AVERAGE(C14:D14)</f>
        <v>96.92857142857143</v>
      </c>
      <c r="F14" s="28">
        <v>14</v>
      </c>
      <c r="G14" s="31"/>
      <c r="H14" s="31"/>
      <c r="I14" s="39"/>
    </row>
    <row r="15" spans="1:10" ht="24.75" customHeight="1">
      <c r="A15" s="30"/>
      <c r="B15" s="23" t="s">
        <v>27</v>
      </c>
      <c r="C15" s="15">
        <f>AVERAGE(96,95,84,100,92,99,99)</f>
        <v>95</v>
      </c>
      <c r="D15" s="15">
        <f>AVERAGE(96,94,100,97)</f>
        <v>96.75</v>
      </c>
      <c r="E15" s="17">
        <f>AVERAGE(C15:D15)</f>
        <v>95.875</v>
      </c>
      <c r="F15" s="28">
        <v>19</v>
      </c>
      <c r="G15" s="31"/>
      <c r="H15" s="31"/>
      <c r="I15" s="39"/>
      <c r="J15" s="4"/>
    </row>
    <row r="16" spans="1:9" ht="24.75" customHeight="1">
      <c r="A16" s="30"/>
      <c r="B16" s="23" t="s">
        <v>28</v>
      </c>
      <c r="C16" s="15">
        <f>AVERAGE(99,96,98)</f>
        <v>97.66666666666667</v>
      </c>
      <c r="D16" s="15">
        <f>AVERAGE(84,88,94,94,99,97)</f>
        <v>92.66666666666667</v>
      </c>
      <c r="E16" s="17">
        <f>AVERAGE(C16:D16)</f>
        <v>95.16666666666667</v>
      </c>
      <c r="F16" s="28">
        <v>20</v>
      </c>
      <c r="G16" s="31"/>
      <c r="H16" s="31"/>
      <c r="I16" s="39"/>
    </row>
    <row r="17" spans="1:14" ht="24.75" customHeight="1">
      <c r="A17" s="32"/>
      <c r="B17" s="23" t="s">
        <v>29</v>
      </c>
      <c r="C17" s="33"/>
      <c r="D17" s="15">
        <f>AVERAGE(99,98,96,94,88)</f>
        <v>95</v>
      </c>
      <c r="E17" s="17">
        <f>AVERAGE(C17:D17)</f>
        <v>95</v>
      </c>
      <c r="F17" s="28">
        <v>21</v>
      </c>
      <c r="G17" s="34"/>
      <c r="H17" s="34"/>
      <c r="I17" s="44"/>
      <c r="L17" s="40"/>
      <c r="N17" s="40"/>
    </row>
    <row r="18" spans="1:9" ht="24.75" customHeight="1">
      <c r="A18" s="35" t="s">
        <v>30</v>
      </c>
      <c r="B18" s="23" t="s">
        <v>31</v>
      </c>
      <c r="C18" s="15">
        <v>98</v>
      </c>
      <c r="D18" s="15">
        <f>AVERAGE(99,99,100,95,100)</f>
        <v>98.6</v>
      </c>
      <c r="E18" s="17">
        <f>AVERAGE(C18:D18)</f>
        <v>98.3</v>
      </c>
      <c r="F18" s="28">
        <v>3</v>
      </c>
      <c r="G18" s="36">
        <v>93.7</v>
      </c>
      <c r="H18" s="36">
        <f>SUM(0.4*AVERAGE(C18:C25)+0.4*AVERAGE(D18:D25)+0.2*G18)</f>
        <v>96.39250000000001</v>
      </c>
      <c r="I18" s="45" t="s">
        <v>32</v>
      </c>
    </row>
    <row r="19" spans="1:9" ht="24.75" customHeight="1">
      <c r="A19" s="35"/>
      <c r="B19" s="23" t="s">
        <v>33</v>
      </c>
      <c r="C19" s="15">
        <f>AVERAGE(100,96,98,100,99,99)</f>
        <v>98.66666666666667</v>
      </c>
      <c r="D19" s="15">
        <f>AVERAGE(97,97,93,96,99)</f>
        <v>96.4</v>
      </c>
      <c r="E19" s="17">
        <f>AVERAGE(C19:D19)</f>
        <v>97.53333333333333</v>
      </c>
      <c r="F19" s="20">
        <v>8</v>
      </c>
      <c r="G19" s="36"/>
      <c r="H19" s="36"/>
      <c r="I19" s="45"/>
    </row>
    <row r="20" spans="1:9" ht="24.75" customHeight="1">
      <c r="A20" s="35"/>
      <c r="B20" s="23" t="s">
        <v>34</v>
      </c>
      <c r="C20" s="15">
        <f>AVERAGE(98,100)</f>
        <v>99</v>
      </c>
      <c r="D20" s="15">
        <f>AVERAGE(93,96,98)</f>
        <v>95.66666666666667</v>
      </c>
      <c r="E20" s="17">
        <f>AVERAGE(C20:D20)</f>
        <v>97.33333333333334</v>
      </c>
      <c r="F20" s="28">
        <v>9</v>
      </c>
      <c r="G20" s="36"/>
      <c r="H20" s="36"/>
      <c r="I20" s="45"/>
    </row>
    <row r="21" spans="1:9" ht="24.75" customHeight="1">
      <c r="A21" s="35"/>
      <c r="B21" s="23" t="s">
        <v>35</v>
      </c>
      <c r="C21" s="15">
        <f>AVERAGE(99,99,100,98,98,100)</f>
        <v>99</v>
      </c>
      <c r="D21" s="15">
        <f>AVERAGE(100,94,93,94)</f>
        <v>95.25</v>
      </c>
      <c r="E21" s="17">
        <f>AVERAGE(C21:D21)</f>
        <v>97.125</v>
      </c>
      <c r="F21" s="28">
        <v>11</v>
      </c>
      <c r="G21" s="36"/>
      <c r="H21" s="36"/>
      <c r="I21" s="45"/>
    </row>
    <row r="22" spans="1:9" ht="24.75" customHeight="1">
      <c r="A22" s="35"/>
      <c r="B22" s="23" t="s">
        <v>36</v>
      </c>
      <c r="C22" s="15">
        <v>99</v>
      </c>
      <c r="D22" s="15">
        <f>AVERAGE(92,94,99)</f>
        <v>95</v>
      </c>
      <c r="E22" s="17">
        <f>AVERAGE(C22:D22)</f>
        <v>97</v>
      </c>
      <c r="F22" s="20">
        <v>13</v>
      </c>
      <c r="G22" s="36"/>
      <c r="H22" s="36"/>
      <c r="I22" s="45"/>
    </row>
    <row r="23" spans="1:9" s="1" customFormat="1" ht="24.75" customHeight="1">
      <c r="A23" s="35"/>
      <c r="B23" s="23" t="s">
        <v>37</v>
      </c>
      <c r="C23" s="15">
        <f>AVERAGE(100,97,99,99,98,97)</f>
        <v>98.33333333333333</v>
      </c>
      <c r="D23" s="15">
        <f>AVERAGE(98,96,96,89,98)</f>
        <v>95.4</v>
      </c>
      <c r="E23" s="17">
        <f>AVERAGE(C23:D23)</f>
        <v>96.86666666666667</v>
      </c>
      <c r="F23" s="28">
        <v>15</v>
      </c>
      <c r="G23" s="36"/>
      <c r="H23" s="36"/>
      <c r="I23" s="45"/>
    </row>
    <row r="24" spans="1:9" ht="24.75" customHeight="1">
      <c r="A24" s="35"/>
      <c r="B24" s="23" t="s">
        <v>38</v>
      </c>
      <c r="C24" s="15">
        <f>AVERAGE(99,96)</f>
        <v>97.5</v>
      </c>
      <c r="D24" s="15">
        <f>AVERAGE(93,91,94,100,99)</f>
        <v>95.4</v>
      </c>
      <c r="E24" s="17">
        <f>AVERAGE(C24:D24)</f>
        <v>96.45</v>
      </c>
      <c r="F24" s="28">
        <v>16</v>
      </c>
      <c r="G24" s="36"/>
      <c r="H24" s="36"/>
      <c r="I24" s="45"/>
    </row>
    <row r="25" spans="1:9" ht="24.75" customHeight="1">
      <c r="A25" s="35"/>
      <c r="B25" s="23" t="s">
        <v>39</v>
      </c>
      <c r="C25" s="15">
        <f>AVERAGE(99,99,98,95,95,92)</f>
        <v>96.33333333333333</v>
      </c>
      <c r="D25" s="15">
        <f>AVERAGE(99,97,97,89)</f>
        <v>95.5</v>
      </c>
      <c r="E25" s="17">
        <f>AVERAGE(C25:D25)</f>
        <v>95.91666666666666</v>
      </c>
      <c r="F25" s="28">
        <v>18</v>
      </c>
      <c r="G25" s="36"/>
      <c r="H25" s="36"/>
      <c r="I25" s="45"/>
    </row>
  </sheetData>
  <sheetProtection/>
  <autoFilter ref="E1:E17"/>
  <mergeCells count="24">
    <mergeCell ref="A1:I1"/>
    <mergeCell ref="E2:F2"/>
    <mergeCell ref="H2:I2"/>
    <mergeCell ref="A2:A3"/>
    <mergeCell ref="A5:A7"/>
    <mergeCell ref="A8:A9"/>
    <mergeCell ref="A10:A17"/>
    <mergeCell ref="A18:A25"/>
    <mergeCell ref="B2:B3"/>
    <mergeCell ref="C2:C3"/>
    <mergeCell ref="D2:D3"/>
    <mergeCell ref="G2:G3"/>
    <mergeCell ref="G5:G7"/>
    <mergeCell ref="G8:G9"/>
    <mergeCell ref="G10:G17"/>
    <mergeCell ref="G18:G25"/>
    <mergeCell ref="H5:H7"/>
    <mergeCell ref="H8:H9"/>
    <mergeCell ref="H10:H17"/>
    <mergeCell ref="H18:H25"/>
    <mergeCell ref="I5:I7"/>
    <mergeCell ref="I8:I9"/>
    <mergeCell ref="I10:I17"/>
    <mergeCell ref="I18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2019-03-08T02:38:53Z</cp:lastPrinted>
  <dcterms:created xsi:type="dcterms:W3CDTF">1996-12-17T01:32:42Z</dcterms:created>
  <dcterms:modified xsi:type="dcterms:W3CDTF">2019-05-07T08:02:53Z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